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dunningham\Documents\coisas\rva\"/>
    </mc:Choice>
  </mc:AlternateContent>
  <xr:revisionPtr revIDLastSave="0" documentId="8_{1CD111B9-969E-46E4-9D66-14755185B39C}" xr6:coauthVersionLast="36" xr6:coauthVersionMax="36" xr10:uidLastSave="{00000000-0000-0000-0000-000000000000}"/>
  <bookViews>
    <workbookView xWindow="0" yWindow="0" windowWidth="19200" windowHeight="6930" xr2:uid="{7F71ACF9-5DC0-466C-B7FB-D5ECEF341837}"/>
  </bookViews>
  <sheets>
    <sheet name="Execucação orçament-Trimest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6" i="1" l="1"/>
  <c r="AF16" i="1"/>
  <c r="AG15" i="1"/>
  <c r="AF15" i="1"/>
  <c r="AG14" i="1"/>
  <c r="AF14" i="1"/>
  <c r="AG12" i="1"/>
  <c r="AF12" i="1"/>
  <c r="AG11" i="1"/>
  <c r="AF11" i="1"/>
  <c r="AG10" i="1"/>
  <c r="AF10" i="1"/>
  <c r="AG9" i="1"/>
  <c r="AF9" i="1"/>
  <c r="AG6" i="1"/>
  <c r="AF6" i="1"/>
  <c r="AG5" i="1"/>
  <c r="AF5" i="1"/>
  <c r="AN11" i="1" l="1"/>
  <c r="AN10" i="1"/>
  <c r="AN8" i="1" s="1"/>
  <c r="AN5" i="1"/>
  <c r="AN4" i="1" s="1"/>
  <c r="AF8" i="1"/>
  <c r="AG8" i="1"/>
  <c r="AF4" i="1"/>
  <c r="AG4" i="1"/>
  <c r="AO8" i="1"/>
  <c r="AM8" i="1"/>
  <c r="AL8" i="1"/>
  <c r="AK8" i="1"/>
  <c r="AJ8" i="1"/>
  <c r="AI8" i="1"/>
  <c r="AH8" i="1"/>
  <c r="AO4" i="1"/>
  <c r="AM4" i="1"/>
  <c r="AL4" i="1"/>
  <c r="AK4" i="1"/>
  <c r="AJ4" i="1"/>
  <c r="AI4" i="1"/>
  <c r="AH4" i="1"/>
  <c r="AE16" i="1" l="1"/>
  <c r="AD16" i="1"/>
  <c r="AE15" i="1"/>
  <c r="AD15" i="1"/>
  <c r="AE14" i="1"/>
  <c r="AD14" i="1"/>
  <c r="AE13" i="1"/>
  <c r="AD13" i="1"/>
  <c r="AE12" i="1"/>
  <c r="AD12" i="1"/>
  <c r="AE11" i="1"/>
  <c r="AD11" i="1"/>
  <c r="AC10" i="1"/>
  <c r="AE10" i="1" s="1"/>
  <c r="AB10" i="1"/>
  <c r="AD10" i="1" s="1"/>
  <c r="AD8" i="1" s="1"/>
  <c r="AE9" i="1"/>
  <c r="AE8" i="1" s="1"/>
  <c r="AD9" i="1"/>
  <c r="AA8" i="1"/>
  <c r="Z8" i="1"/>
  <c r="Y8" i="1"/>
  <c r="X8" i="1"/>
  <c r="AE7" i="1"/>
  <c r="AD7" i="1"/>
  <c r="AE6" i="1"/>
  <c r="AD6" i="1"/>
  <c r="AE5" i="1"/>
  <c r="AD5" i="1"/>
  <c r="AD4" i="1" s="1"/>
  <c r="AE4" i="1"/>
  <c r="AC4" i="1"/>
  <c r="AB4" i="1"/>
  <c r="AA4" i="1"/>
  <c r="Z4" i="1"/>
  <c r="Y4" i="1"/>
  <c r="X4" i="1"/>
  <c r="AB8" i="1" l="1"/>
  <c r="AC8" i="1"/>
</calcChain>
</file>

<file path=xl/sharedStrings.xml><?xml version="1.0" encoding="utf-8"?>
<sst xmlns="http://schemas.openxmlformats.org/spreadsheetml/2006/main" count="96" uniqueCount="28">
  <si>
    <t>2023 (1º Trim)</t>
  </si>
  <si>
    <t>2023 (2º Trim)</t>
  </si>
  <si>
    <t>2023 (3º Trim)</t>
  </si>
  <si>
    <t>2023 (4º Trim)</t>
  </si>
  <si>
    <t>Anual 2023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</si>
  <si>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</si>
  <si>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</si>
  <si>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</si>
  <si>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</si>
  <si>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</si>
  <si>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</si>
  <si>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</si>
  <si>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</si>
  <si>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</si>
  <si>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</si>
  <si>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</si>
  <si>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</si>
  <si>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</si>
  <si>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</si>
  <si>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</si>
  <si>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</si>
  <si>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</si>
  <si>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</si>
  <si>
    <t>2024 (1º Trim)</t>
  </si>
  <si>
    <t>2024 (2º Trim)</t>
  </si>
  <si>
    <t>2024 (3º Trim)</t>
  </si>
  <si>
    <t>2024 (4º Trim)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</si>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</sst>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5E2-BB81-4735-92E7-45BDE66E2BB4}">
  <dimension ref="A2:AO28"/>
  <sheetViews>
    <sheetView tabSelected="1" workbookViewId="0">
      <selection activeCell="AI8" sqref="AI8"/>
    </sheetView>
  </sheetViews>
  <sheetFormatPr defaultRowHeight="14.5" x14ac:dyDescent="0.35"/>
  <cols>
    <col min="1" max="1" width="28" bestFit="1" customWidth="1"/>
    <col min="2" max="23" width="8.7265625" hidden="1" customWidth="1"/>
    <col min="24" max="24" width="8.81640625" hidden="1" customWidth="1"/>
    <col min="25" max="27" width="8.7265625" hidden="1" customWidth="1"/>
    <col min="28" max="29" width="0" hidden="1" customWidth="1"/>
    <col min="30" max="31" width="6.36328125" hidden="1" customWidth="1"/>
  </cols>
  <sheetData>
    <row r="2" spans="1:41" x14ac:dyDescent="0.35">
      <c r="B2">
        <v>2013</v>
      </c>
      <c r="D2">
        <v>2014</v>
      </c>
      <c r="F2">
        <v>2015</v>
      </c>
      <c r="H2">
        <v>2016</v>
      </c>
      <c r="J2">
        <v>2017</v>
      </c>
      <c r="L2">
        <v>2018</v>
      </c>
      <c r="N2">
        <v>2019</v>
      </c>
      <c r="P2">
        <v>2020</v>
      </c>
      <c r="R2">
        <v>2021</v>
      </c>
      <c r="T2">
        <v>2022</v>
      </c>
      <c r="V2" s="7" t="s">
        <v>0</v>
      </c>
      <c r="W2" s="7"/>
      <c r="X2" s="7" t="s">
        <v>1</v>
      </c>
      <c r="Y2" s="7"/>
      <c r="Z2" s="7" t="s">
        <v>2</v>
      </c>
      <c r="AA2" s="7"/>
      <c r="AB2" s="7" t="s">
        <v>3</v>
      </c>
      <c r="AC2" s="7"/>
      <c r="AD2" s="7" t="s">
        <v>4</v>
      </c>
      <c r="AE2" s="7"/>
      <c r="AF2" s="7" t="s">
        <v>23</v>
      </c>
      <c r="AG2" s="7"/>
      <c r="AH2" s="7" t="s">
        <v>24</v>
      </c>
      <c r="AI2" s="7"/>
      <c r="AJ2" s="7" t="s">
        <v>25</v>
      </c>
      <c r="AK2" s="7"/>
      <c r="AL2" s="7" t="s">
        <v>26</v>
      </c>
      <c r="AM2" s="7"/>
      <c r="AN2" s="7" t="s">
        <v>27</v>
      </c>
      <c r="AO2" s="7"/>
    </row>
    <row r="3" spans="1:41" x14ac:dyDescent="0.35">
      <c r="A3" t="s">
        <v>5</v>
      </c>
      <c r="B3" t="s">
        <v>6</v>
      </c>
      <c r="C3" t="s">
        <v>7</v>
      </c>
      <c r="D3" t="s">
        <v>6</v>
      </c>
      <c r="E3" t="s">
        <v>7</v>
      </c>
      <c r="F3" t="s">
        <v>6</v>
      </c>
      <c r="G3" t="s">
        <v>7</v>
      </c>
      <c r="H3" t="s">
        <v>6</v>
      </c>
      <c r="I3" t="s">
        <v>7</v>
      </c>
      <c r="J3" t="s">
        <v>6</v>
      </c>
      <c r="K3" t="s">
        <v>7</v>
      </c>
      <c r="L3" t="s">
        <v>6</v>
      </c>
      <c r="M3" t="s">
        <v>7</v>
      </c>
      <c r="N3" t="s">
        <v>6</v>
      </c>
      <c r="O3" t="s">
        <v>7</v>
      </c>
      <c r="P3" t="s">
        <v>6</v>
      </c>
      <c r="Q3" t="s">
        <v>7</v>
      </c>
      <c r="R3" t="s">
        <v>6</v>
      </c>
      <c r="S3" t="s">
        <v>7</v>
      </c>
      <c r="T3" t="s">
        <v>6</v>
      </c>
      <c r="U3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6" t="s">
        <v>6</v>
      </c>
      <c r="AG3" s="6" t="s">
        <v>7</v>
      </c>
      <c r="AH3" s="6" t="s">
        <v>6</v>
      </c>
      <c r="AI3" s="6" t="s">
        <v>7</v>
      </c>
      <c r="AJ3" s="6" t="s">
        <v>6</v>
      </c>
      <c r="AK3" s="6" t="s">
        <v>7</v>
      </c>
      <c r="AL3" s="6" t="s">
        <v>6</v>
      </c>
      <c r="AM3" s="6" t="s">
        <v>7</v>
      </c>
      <c r="AN3" s="6" t="s">
        <v>6</v>
      </c>
      <c r="AO3" s="6" t="s">
        <v>7</v>
      </c>
    </row>
    <row r="4" spans="1:41" x14ac:dyDescent="0.35">
      <c r="A4" t="s">
        <v>8</v>
      </c>
      <c r="B4">
        <v>15.15</v>
      </c>
      <c r="C4">
        <v>15.21</v>
      </c>
      <c r="D4">
        <v>51.23</v>
      </c>
      <c r="E4">
        <v>2.9</v>
      </c>
      <c r="F4">
        <v>148.06</v>
      </c>
      <c r="G4">
        <v>70.37</v>
      </c>
      <c r="H4">
        <v>113.5</v>
      </c>
      <c r="I4">
        <v>51.2</v>
      </c>
      <c r="J4">
        <v>82</v>
      </c>
      <c r="K4">
        <v>40.04</v>
      </c>
      <c r="L4">
        <v>136.34</v>
      </c>
      <c r="M4">
        <v>108.13</v>
      </c>
      <c r="N4">
        <v>199.87</v>
      </c>
      <c r="O4">
        <v>121.31</v>
      </c>
      <c r="P4">
        <v>204.78</v>
      </c>
      <c r="Q4">
        <v>181.33</v>
      </c>
      <c r="R4">
        <v>152.96</v>
      </c>
      <c r="S4">
        <v>120.68</v>
      </c>
      <c r="T4">
        <v>105.26</v>
      </c>
      <c r="U4">
        <v>109.43</v>
      </c>
      <c r="V4" s="2">
        <v>25.48</v>
      </c>
      <c r="W4" s="2">
        <v>26.14</v>
      </c>
      <c r="X4" s="3">
        <f t="shared" ref="X4:AE4" si="0">X5+X6</f>
        <v>41.082800299500001</v>
      </c>
      <c r="Y4" s="3">
        <f t="shared" si="0"/>
        <v>48.220629480000007</v>
      </c>
      <c r="Z4" s="3">
        <f t="shared" si="0"/>
        <v>76.479337339500006</v>
      </c>
      <c r="AA4" s="3">
        <f t="shared" si="0"/>
        <v>115.98686306</v>
      </c>
      <c r="AB4" s="3">
        <f t="shared" si="0"/>
        <v>137.291</v>
      </c>
      <c r="AC4" s="3">
        <f t="shared" si="0"/>
        <v>150.803</v>
      </c>
      <c r="AD4" s="3">
        <f t="shared" si="0"/>
        <v>137.291</v>
      </c>
      <c r="AE4" s="3">
        <f t="shared" si="0"/>
        <v>150.803</v>
      </c>
      <c r="AF4" s="3">
        <f t="shared" ref="AF4:AO4" si="1">AF5+AF6</f>
        <v>28.713000000000001</v>
      </c>
      <c r="AG4" s="3">
        <f t="shared" si="1"/>
        <v>20.728999999999999</v>
      </c>
      <c r="AH4" s="3">
        <f t="shared" si="1"/>
        <v>0</v>
      </c>
      <c r="AI4" s="3">
        <f t="shared" si="1"/>
        <v>0</v>
      </c>
      <c r="AJ4" s="3">
        <f t="shared" si="1"/>
        <v>0</v>
      </c>
      <c r="AK4" s="3">
        <f t="shared" si="1"/>
        <v>0</v>
      </c>
      <c r="AL4" s="3">
        <f t="shared" si="1"/>
        <v>0</v>
      </c>
      <c r="AM4" s="3">
        <f t="shared" si="1"/>
        <v>0</v>
      </c>
      <c r="AN4" s="3">
        <f t="shared" si="1"/>
        <v>142.23099999999999</v>
      </c>
      <c r="AO4" s="3">
        <f t="shared" si="1"/>
        <v>0</v>
      </c>
    </row>
    <row r="5" spans="1:41" x14ac:dyDescent="0.35">
      <c r="A5" t="s">
        <v>9</v>
      </c>
      <c r="B5" t="s">
        <v>10</v>
      </c>
      <c r="C5" t="s">
        <v>10</v>
      </c>
      <c r="D5">
        <v>50</v>
      </c>
      <c r="E5" t="s">
        <v>10</v>
      </c>
      <c r="F5">
        <v>112</v>
      </c>
      <c r="G5">
        <v>50.13</v>
      </c>
      <c r="H5">
        <v>93.25</v>
      </c>
      <c r="I5">
        <v>45.06</v>
      </c>
      <c r="J5">
        <v>76.44</v>
      </c>
      <c r="K5">
        <v>36.99</v>
      </c>
      <c r="L5">
        <v>120.16</v>
      </c>
      <c r="M5">
        <v>98.95</v>
      </c>
      <c r="N5">
        <v>191.47</v>
      </c>
      <c r="O5">
        <v>113.17</v>
      </c>
      <c r="P5">
        <v>197.43</v>
      </c>
      <c r="Q5">
        <v>171.84</v>
      </c>
      <c r="R5">
        <v>104.3</v>
      </c>
      <c r="S5">
        <v>70.349999999999994</v>
      </c>
      <c r="T5">
        <v>102.14</v>
      </c>
      <c r="U5">
        <v>91.06</v>
      </c>
      <c r="V5">
        <v>22.6</v>
      </c>
      <c r="W5">
        <v>20.96</v>
      </c>
      <c r="X5" s="4">
        <v>35.835999999999999</v>
      </c>
      <c r="Y5" s="4">
        <v>39.924507250000005</v>
      </c>
      <c r="Z5" s="4">
        <v>67.436000000000007</v>
      </c>
      <c r="AA5" s="4">
        <v>99.887062170000007</v>
      </c>
      <c r="AB5" s="4">
        <v>125.38800000000001</v>
      </c>
      <c r="AC5" s="4">
        <v>129.30500000000001</v>
      </c>
      <c r="AD5" s="4">
        <f t="shared" ref="AD5:AE7" si="2">AB5</f>
        <v>125.38800000000001</v>
      </c>
      <c r="AE5" s="4">
        <f t="shared" si="2"/>
        <v>129.30500000000001</v>
      </c>
      <c r="AF5">
        <f>25195/1000</f>
        <v>25.195</v>
      </c>
      <c r="AG5">
        <f>16457/1000</f>
        <v>16.457000000000001</v>
      </c>
      <c r="AH5" s="4"/>
      <c r="AI5" s="4"/>
      <c r="AJ5" s="4"/>
      <c r="AK5" s="4"/>
      <c r="AL5" s="4"/>
      <c r="AM5" s="4"/>
      <c r="AN5" s="4">
        <f>128280/1000</f>
        <v>128.28</v>
      </c>
      <c r="AO5" s="4"/>
    </row>
    <row r="6" spans="1:41" x14ac:dyDescent="0.35">
      <c r="A6" t="s">
        <v>11</v>
      </c>
      <c r="B6">
        <v>0.15</v>
      </c>
      <c r="C6">
        <v>0.21</v>
      </c>
      <c r="D6">
        <v>1.23</v>
      </c>
      <c r="E6">
        <v>0.9</v>
      </c>
      <c r="F6">
        <v>3.06</v>
      </c>
      <c r="G6">
        <v>2.38</v>
      </c>
      <c r="H6">
        <v>5.25</v>
      </c>
      <c r="I6">
        <v>3</v>
      </c>
      <c r="J6">
        <v>2.56</v>
      </c>
      <c r="K6">
        <v>3.05</v>
      </c>
      <c r="L6">
        <v>4.18</v>
      </c>
      <c r="M6">
        <v>3.18</v>
      </c>
      <c r="N6">
        <v>4.8</v>
      </c>
      <c r="O6">
        <v>4.54</v>
      </c>
      <c r="P6">
        <v>4.95</v>
      </c>
      <c r="Q6">
        <v>7.09</v>
      </c>
      <c r="R6">
        <v>5.33</v>
      </c>
      <c r="S6">
        <v>6.99</v>
      </c>
      <c r="T6">
        <v>3.12</v>
      </c>
      <c r="U6">
        <v>18.38</v>
      </c>
      <c r="V6">
        <v>2.88</v>
      </c>
      <c r="W6">
        <v>5.19</v>
      </c>
      <c r="X6" s="4">
        <v>5.2468002994999994</v>
      </c>
      <c r="Y6" s="4">
        <v>8.2961222300000017</v>
      </c>
      <c r="Z6" s="4">
        <v>9.0433373394999972</v>
      </c>
      <c r="AA6" s="4">
        <v>16.099800890000001</v>
      </c>
      <c r="AB6" s="4">
        <v>11.903</v>
      </c>
      <c r="AC6" s="4">
        <v>21.498000000000001</v>
      </c>
      <c r="AD6" s="4">
        <f t="shared" si="2"/>
        <v>11.903</v>
      </c>
      <c r="AE6" s="4">
        <f t="shared" si="2"/>
        <v>21.498000000000001</v>
      </c>
      <c r="AF6">
        <f>3518/1000</f>
        <v>3.5179999999999998</v>
      </c>
      <c r="AG6">
        <f>4272/1000</f>
        <v>4.2720000000000002</v>
      </c>
      <c r="AH6" s="4"/>
      <c r="AI6" s="4"/>
      <c r="AJ6" s="4"/>
      <c r="AK6" s="4"/>
      <c r="AL6" s="4"/>
      <c r="AM6" s="4"/>
      <c r="AN6" s="4">
        <v>13.951000000000001</v>
      </c>
      <c r="AO6" s="4"/>
    </row>
    <row r="7" spans="1:41" x14ac:dyDescent="0.35">
      <c r="A7" t="s">
        <v>12</v>
      </c>
      <c r="B7">
        <v>15</v>
      </c>
      <c r="C7">
        <v>15</v>
      </c>
      <c r="D7" t="s">
        <v>10</v>
      </c>
      <c r="E7">
        <v>2</v>
      </c>
      <c r="F7">
        <v>33</v>
      </c>
      <c r="G7">
        <v>17.86</v>
      </c>
      <c r="H7">
        <v>15</v>
      </c>
      <c r="I7">
        <v>3.14</v>
      </c>
      <c r="J7">
        <v>3</v>
      </c>
      <c r="K7" t="s">
        <v>10</v>
      </c>
      <c r="L7">
        <v>12</v>
      </c>
      <c r="M7">
        <v>6</v>
      </c>
      <c r="N7">
        <v>3.6</v>
      </c>
      <c r="O7">
        <v>3.6</v>
      </c>
      <c r="P7">
        <v>2.4</v>
      </c>
      <c r="Q7">
        <v>2.4</v>
      </c>
      <c r="R7">
        <v>43.33</v>
      </c>
      <c r="S7">
        <v>43.33</v>
      </c>
      <c r="T7">
        <v>0</v>
      </c>
      <c r="U7">
        <v>0</v>
      </c>
      <c r="V7">
        <v>0</v>
      </c>
      <c r="W7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f t="shared" si="2"/>
        <v>0</v>
      </c>
      <c r="AE7" s="4">
        <f t="shared" si="2"/>
        <v>0</v>
      </c>
      <c r="AF7" s="4">
        <v>0</v>
      </c>
      <c r="AG7" s="4">
        <v>0</v>
      </c>
      <c r="AH7" s="4"/>
      <c r="AI7" s="4"/>
      <c r="AJ7" s="4"/>
      <c r="AK7" s="4"/>
      <c r="AL7" s="4"/>
      <c r="AM7" s="4"/>
      <c r="AN7" s="4">
        <v>0</v>
      </c>
      <c r="AO7" s="4"/>
    </row>
    <row r="8" spans="1:41" x14ac:dyDescent="0.35">
      <c r="A8" t="s">
        <v>13</v>
      </c>
      <c r="B8">
        <v>2.0099999999999998</v>
      </c>
      <c r="C8">
        <v>0.76</v>
      </c>
      <c r="D8">
        <v>41.62</v>
      </c>
      <c r="E8">
        <v>21.02</v>
      </c>
      <c r="F8">
        <v>119.58</v>
      </c>
      <c r="G8">
        <v>46.36</v>
      </c>
      <c r="H8">
        <v>97.09</v>
      </c>
      <c r="I8">
        <v>42.17</v>
      </c>
      <c r="J8">
        <v>79.91</v>
      </c>
      <c r="K8">
        <v>40.17</v>
      </c>
      <c r="L8">
        <v>122.09</v>
      </c>
      <c r="M8">
        <v>70.48</v>
      </c>
      <c r="N8">
        <v>157.13</v>
      </c>
      <c r="O8">
        <v>94.55</v>
      </c>
      <c r="P8">
        <v>195.12</v>
      </c>
      <c r="Q8">
        <v>140.69999999999999</v>
      </c>
      <c r="R8">
        <v>104.81</v>
      </c>
      <c r="S8">
        <v>79.95</v>
      </c>
      <c r="T8">
        <v>109.16</v>
      </c>
      <c r="U8">
        <v>87.69</v>
      </c>
      <c r="V8" s="2">
        <v>27.97</v>
      </c>
      <c r="W8" s="2">
        <v>21.06</v>
      </c>
      <c r="X8" s="3">
        <f>SUM(X9:X16)</f>
        <v>47.527598321578054</v>
      </c>
      <c r="Y8" s="3">
        <f>SUM(Y9:Y16)</f>
        <v>38.364412359999996</v>
      </c>
      <c r="Z8" s="3">
        <f>SUM(Z9:Z16)</f>
        <v>91.014696631821479</v>
      </c>
      <c r="AA8" s="3">
        <f>SUM(AA9:AA16)</f>
        <v>88.645335280000012</v>
      </c>
      <c r="AB8" s="3">
        <f t="shared" ref="AB8:AG8" si="3">SUM(AB9:AB16)</f>
        <v>136.28099999999998</v>
      </c>
      <c r="AC8" s="3">
        <f t="shared" si="3"/>
        <v>115.56220000000002</v>
      </c>
      <c r="AD8" s="3">
        <f t="shared" si="3"/>
        <v>136.28099999999998</v>
      </c>
      <c r="AE8" s="3">
        <f t="shared" si="3"/>
        <v>115.56220000000002</v>
      </c>
      <c r="AF8" s="3">
        <f t="shared" si="3"/>
        <v>29.510999999999999</v>
      </c>
      <c r="AG8" s="3">
        <f t="shared" si="3"/>
        <v>21.261999999999997</v>
      </c>
      <c r="AH8" s="3">
        <f>SUM(AH9:AH16)</f>
        <v>0</v>
      </c>
      <c r="AI8" s="3">
        <f>SUM(AI9:AI16)</f>
        <v>0</v>
      </c>
      <c r="AJ8" s="3">
        <f>SUM(AJ9:AJ16)</f>
        <v>0</v>
      </c>
      <c r="AK8" s="3">
        <f>SUM(AK9:AK16)</f>
        <v>0</v>
      </c>
      <c r="AL8" s="3">
        <f t="shared" ref="AL8:AO8" si="4">SUM(AL9:AL16)</f>
        <v>0</v>
      </c>
      <c r="AM8" s="3">
        <f t="shared" si="4"/>
        <v>0</v>
      </c>
      <c r="AN8" s="3">
        <f t="shared" si="4"/>
        <v>145.27099999999999</v>
      </c>
      <c r="AO8" s="3">
        <f t="shared" si="4"/>
        <v>0</v>
      </c>
    </row>
    <row r="9" spans="1:41" x14ac:dyDescent="0.35">
      <c r="A9" t="s">
        <v>14</v>
      </c>
      <c r="B9" t="s">
        <v>10</v>
      </c>
      <c r="C9" t="s">
        <v>10</v>
      </c>
      <c r="D9">
        <v>5.52</v>
      </c>
      <c r="E9">
        <v>0.38</v>
      </c>
      <c r="F9">
        <v>22.97</v>
      </c>
      <c r="G9">
        <v>5.27</v>
      </c>
      <c r="H9">
        <v>19.190000000000001</v>
      </c>
      <c r="I9">
        <v>1.01</v>
      </c>
      <c r="J9">
        <v>10.28</v>
      </c>
      <c r="K9">
        <v>1.83</v>
      </c>
      <c r="L9">
        <v>36.53</v>
      </c>
      <c r="M9">
        <v>0.74</v>
      </c>
      <c r="N9">
        <v>40.340000000000003</v>
      </c>
      <c r="O9">
        <v>16.41</v>
      </c>
      <c r="P9">
        <v>61.92</v>
      </c>
      <c r="Q9">
        <v>26.11</v>
      </c>
      <c r="R9">
        <v>11.42</v>
      </c>
      <c r="S9">
        <v>5.0999999999999996</v>
      </c>
      <c r="T9">
        <v>17.27</v>
      </c>
      <c r="U9">
        <v>4.3499999999999996</v>
      </c>
      <c r="V9">
        <v>4.34</v>
      </c>
      <c r="W9">
        <v>1.1000000000000001</v>
      </c>
      <c r="X9" s="4">
        <v>7.2636321679969642</v>
      </c>
      <c r="Y9" s="4">
        <v>1.7532509000000001</v>
      </c>
      <c r="Z9" s="4">
        <v>17.374859116421479</v>
      </c>
      <c r="AA9" s="4">
        <v>10.075346779999999</v>
      </c>
      <c r="AB9" s="4">
        <v>24.135000000000002</v>
      </c>
      <c r="AC9" s="4">
        <v>11.919</v>
      </c>
      <c r="AD9" s="4">
        <f>AB9</f>
        <v>24.135000000000002</v>
      </c>
      <c r="AE9" s="4">
        <f>AC9</f>
        <v>11.919</v>
      </c>
      <c r="AF9">
        <f>2831/1000</f>
        <v>2.831</v>
      </c>
      <c r="AG9">
        <f>2432/1000</f>
        <v>2.4319999999999999</v>
      </c>
      <c r="AH9" s="4"/>
      <c r="AI9" s="4"/>
      <c r="AJ9" s="4"/>
      <c r="AK9" s="4"/>
      <c r="AL9" s="4"/>
      <c r="AM9" s="4"/>
      <c r="AN9" s="4">
        <v>22.161000000000001</v>
      </c>
      <c r="AO9" s="4"/>
    </row>
    <row r="10" spans="1:41" x14ac:dyDescent="0.35">
      <c r="A10" t="s">
        <v>15</v>
      </c>
      <c r="B10">
        <v>1.64</v>
      </c>
      <c r="C10">
        <v>0.75</v>
      </c>
      <c r="D10">
        <v>18.46</v>
      </c>
      <c r="E10">
        <v>15.88</v>
      </c>
      <c r="F10">
        <v>42.41</v>
      </c>
      <c r="G10">
        <v>21.98</v>
      </c>
      <c r="H10">
        <v>40.049999999999997</v>
      </c>
      <c r="I10">
        <v>23.28</v>
      </c>
      <c r="J10">
        <v>36.159999999999997</v>
      </c>
      <c r="K10">
        <v>23.08</v>
      </c>
      <c r="L10">
        <v>34.9</v>
      </c>
      <c r="M10">
        <v>28.93</v>
      </c>
      <c r="N10">
        <v>39.78</v>
      </c>
      <c r="O10">
        <v>31.43</v>
      </c>
      <c r="P10">
        <v>45.35</v>
      </c>
      <c r="Q10">
        <v>42.94</v>
      </c>
      <c r="R10">
        <v>46.08</v>
      </c>
      <c r="S10">
        <v>44</v>
      </c>
      <c r="T10">
        <v>48.42</v>
      </c>
      <c r="U10">
        <v>44.77</v>
      </c>
      <c r="V10">
        <v>12.02</v>
      </c>
      <c r="W10">
        <v>11.1</v>
      </c>
      <c r="X10" s="4">
        <v>20.608646047534233</v>
      </c>
      <c r="Y10" s="4">
        <v>19.106342419999994</v>
      </c>
      <c r="Z10" s="4">
        <v>36.625478780235611</v>
      </c>
      <c r="AA10" s="4">
        <v>34.719115410000008</v>
      </c>
      <c r="AB10" s="4">
        <f>41.877+7.17+1.635</f>
        <v>50.682000000000002</v>
      </c>
      <c r="AC10" s="4">
        <f>40.25+6.147+1.215</f>
        <v>47.612000000000002</v>
      </c>
      <c r="AD10" s="4">
        <f t="shared" ref="AD10:AE16" si="5">AB10</f>
        <v>50.682000000000002</v>
      </c>
      <c r="AE10" s="4">
        <f t="shared" si="5"/>
        <v>47.612000000000002</v>
      </c>
      <c r="AF10">
        <f>(11102+1425+407)/1000</f>
        <v>12.933999999999999</v>
      </c>
      <c r="AG10">
        <f>(10514+999+334)/1000</f>
        <v>11.847</v>
      </c>
      <c r="AH10" s="4"/>
      <c r="AI10" s="4"/>
      <c r="AJ10" s="4"/>
      <c r="AK10" s="4"/>
      <c r="AL10" s="4"/>
      <c r="AM10" s="4"/>
      <c r="AN10" s="4">
        <f>SUM(51655+6060+1627)/1000</f>
        <v>59.341999999999999</v>
      </c>
      <c r="AO10" s="4"/>
    </row>
    <row r="11" spans="1:41" x14ac:dyDescent="0.35">
      <c r="A11" t="s">
        <v>16</v>
      </c>
      <c r="B11">
        <v>0.36</v>
      </c>
      <c r="C11">
        <v>0.01</v>
      </c>
      <c r="D11">
        <v>7.89</v>
      </c>
      <c r="E11">
        <v>3.17</v>
      </c>
      <c r="F11">
        <v>15.95</v>
      </c>
      <c r="G11">
        <v>5.75</v>
      </c>
      <c r="H11">
        <v>18.53</v>
      </c>
      <c r="I11">
        <v>5.73</v>
      </c>
      <c r="J11">
        <v>20.03</v>
      </c>
      <c r="K11">
        <v>7.42</v>
      </c>
      <c r="L11">
        <v>11.89</v>
      </c>
      <c r="M11">
        <v>8.33</v>
      </c>
      <c r="N11">
        <v>16.66</v>
      </c>
      <c r="O11">
        <v>9.8800000000000008</v>
      </c>
      <c r="P11">
        <v>24.4</v>
      </c>
      <c r="Q11">
        <v>13.58</v>
      </c>
      <c r="R11">
        <v>23.31</v>
      </c>
      <c r="S11">
        <v>14.91</v>
      </c>
      <c r="T11">
        <v>24.83</v>
      </c>
      <c r="U11">
        <v>15.87</v>
      </c>
      <c r="V11">
        <v>7.04</v>
      </c>
      <c r="W11">
        <v>3.1</v>
      </c>
      <c r="X11" s="4">
        <v>12.215785962516936</v>
      </c>
      <c r="Y11" s="4">
        <v>6.0447128799999996</v>
      </c>
      <c r="Z11" s="4">
        <v>23.642416104538498</v>
      </c>
      <c r="AA11" s="4">
        <v>10.782458920000002</v>
      </c>
      <c r="AB11" s="4">
        <v>33.192999999999998</v>
      </c>
      <c r="AC11" s="4">
        <v>15.1952</v>
      </c>
      <c r="AD11" s="4">
        <f t="shared" si="5"/>
        <v>33.192999999999998</v>
      </c>
      <c r="AE11" s="4">
        <f t="shared" si="5"/>
        <v>15.1952</v>
      </c>
      <c r="AF11">
        <f>9049/1000</f>
        <v>9.0489999999999995</v>
      </c>
      <c r="AG11">
        <f>3713/1000</f>
        <v>3.7130000000000001</v>
      </c>
      <c r="AH11" s="4"/>
      <c r="AI11" s="4"/>
      <c r="AJ11" s="4"/>
      <c r="AK11" s="4"/>
      <c r="AL11" s="4"/>
      <c r="AM11" s="4"/>
      <c r="AN11" s="4">
        <f>38181/1000</f>
        <v>38.180999999999997</v>
      </c>
      <c r="AO11" s="4"/>
    </row>
    <row r="12" spans="1:41" x14ac:dyDescent="0.35">
      <c r="A12" t="s">
        <v>17</v>
      </c>
      <c r="B12" t="s">
        <v>10</v>
      </c>
      <c r="C12" t="s">
        <v>10</v>
      </c>
      <c r="D12">
        <v>0.04</v>
      </c>
      <c r="E12">
        <v>0.03</v>
      </c>
      <c r="F12">
        <v>0.08</v>
      </c>
      <c r="G12">
        <v>0.02</v>
      </c>
      <c r="H12">
        <v>0.03</v>
      </c>
      <c r="I12">
        <v>0.02</v>
      </c>
      <c r="J12">
        <v>0.02</v>
      </c>
      <c r="K12">
        <v>0.01</v>
      </c>
      <c r="L12">
        <v>0.04</v>
      </c>
      <c r="M12">
        <v>0.02</v>
      </c>
      <c r="N12">
        <v>0.05</v>
      </c>
      <c r="O12">
        <v>0.02</v>
      </c>
      <c r="P12">
        <v>0.06</v>
      </c>
      <c r="Q12">
        <v>0.01</v>
      </c>
      <c r="R12">
        <v>7.0000000000000007E-2</v>
      </c>
      <c r="S12">
        <v>0.02</v>
      </c>
      <c r="T12">
        <v>0.09</v>
      </c>
      <c r="U12">
        <v>0.02</v>
      </c>
      <c r="V12">
        <v>0.06</v>
      </c>
      <c r="W12">
        <v>0.02</v>
      </c>
      <c r="X12" s="4">
        <v>9.3852353666794577E-2</v>
      </c>
      <c r="Y12" s="4">
        <v>1.9691110000000001E-2</v>
      </c>
      <c r="Z12" s="4">
        <v>0.15402551613288895</v>
      </c>
      <c r="AA12" s="4">
        <v>2.3936779999999998E-2</v>
      </c>
      <c r="AB12" s="4">
        <v>0.29299999999999998</v>
      </c>
      <c r="AC12" s="4">
        <v>2.8000000000000001E-2</v>
      </c>
      <c r="AD12" s="4">
        <f t="shared" si="5"/>
        <v>0.29299999999999998</v>
      </c>
      <c r="AE12" s="4">
        <f t="shared" si="5"/>
        <v>2.8000000000000001E-2</v>
      </c>
      <c r="AF12">
        <f>31/1000</f>
        <v>3.1E-2</v>
      </c>
      <c r="AG12">
        <f>3/1000</f>
        <v>3.0000000000000001E-3</v>
      </c>
      <c r="AH12" s="4"/>
      <c r="AI12" s="4"/>
      <c r="AJ12" s="4"/>
      <c r="AK12" s="4"/>
      <c r="AL12" s="4"/>
      <c r="AM12" s="4"/>
      <c r="AN12" s="4">
        <v>8.5000000000000006E-2</v>
      </c>
      <c r="AO12" s="4"/>
    </row>
    <row r="13" spans="1:41" x14ac:dyDescent="0.35">
      <c r="A13" t="s">
        <v>18</v>
      </c>
      <c r="B13" t="s">
        <v>10</v>
      </c>
      <c r="C13" t="s">
        <v>10</v>
      </c>
      <c r="D13">
        <v>0.3</v>
      </c>
      <c r="E13">
        <v>0.08</v>
      </c>
      <c r="F13">
        <v>0.63</v>
      </c>
      <c r="G13">
        <v>0.21</v>
      </c>
      <c r="H13">
        <v>0.24</v>
      </c>
      <c r="I13">
        <v>0.23</v>
      </c>
      <c r="J13">
        <v>0.31</v>
      </c>
      <c r="K13">
        <v>0.28999999999999998</v>
      </c>
      <c r="L13">
        <v>0.49</v>
      </c>
      <c r="M13">
        <v>0.48</v>
      </c>
      <c r="N13" t="s">
        <v>10</v>
      </c>
      <c r="O13" t="s">
        <v>10</v>
      </c>
      <c r="P13" t="s">
        <v>10</v>
      </c>
      <c r="Q13" t="s">
        <v>10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si="5"/>
        <v>0</v>
      </c>
      <c r="AE13" s="4">
        <f t="shared" si="5"/>
        <v>0</v>
      </c>
      <c r="AF13" s="4">
        <v>0</v>
      </c>
      <c r="AG13" s="4">
        <v>0</v>
      </c>
      <c r="AH13" s="4"/>
      <c r="AI13" s="4"/>
      <c r="AJ13" s="4"/>
      <c r="AK13" s="4"/>
      <c r="AL13" s="4"/>
      <c r="AM13" s="4"/>
      <c r="AN13" s="4">
        <v>0</v>
      </c>
      <c r="AO13" s="4"/>
    </row>
    <row r="14" spans="1:41" x14ac:dyDescent="0.35">
      <c r="A14" t="s">
        <v>19</v>
      </c>
      <c r="B14" t="s">
        <v>10</v>
      </c>
      <c r="C14" t="s">
        <v>10</v>
      </c>
      <c r="D14">
        <v>7.37</v>
      </c>
      <c r="E14">
        <v>0.34</v>
      </c>
      <c r="F14">
        <v>26.7</v>
      </c>
      <c r="G14">
        <v>10.68</v>
      </c>
      <c r="H14">
        <v>15.83</v>
      </c>
      <c r="I14">
        <v>9.32</v>
      </c>
      <c r="J14">
        <v>9.73</v>
      </c>
      <c r="K14">
        <v>5.29</v>
      </c>
      <c r="L14">
        <v>35.409999999999997</v>
      </c>
      <c r="M14">
        <v>30.1</v>
      </c>
      <c r="N14">
        <v>55.46</v>
      </c>
      <c r="O14">
        <v>35.06</v>
      </c>
      <c r="P14">
        <v>55.09</v>
      </c>
      <c r="Q14">
        <v>53.22</v>
      </c>
      <c r="R14">
        <v>17.02</v>
      </c>
      <c r="S14">
        <v>10.26</v>
      </c>
      <c r="T14">
        <v>14.84</v>
      </c>
      <c r="U14">
        <v>19.07</v>
      </c>
      <c r="V14">
        <v>3.54</v>
      </c>
      <c r="W14">
        <v>5.1100000000000003</v>
      </c>
      <c r="X14" s="4">
        <v>5.5123264365071947</v>
      </c>
      <c r="Y14" s="4">
        <v>10.187780109999999</v>
      </c>
      <c r="Z14" s="4">
        <v>10.191865408867194</v>
      </c>
      <c r="AA14" s="4">
        <v>30.682206789999999</v>
      </c>
      <c r="AB14" s="4">
        <v>24.100999999999999</v>
      </c>
      <c r="AC14" s="4">
        <v>37.773000000000003</v>
      </c>
      <c r="AD14" s="4">
        <f t="shared" si="5"/>
        <v>24.100999999999999</v>
      </c>
      <c r="AE14" s="4">
        <f t="shared" si="5"/>
        <v>37.773000000000003</v>
      </c>
      <c r="AF14">
        <f>3938/1000</f>
        <v>3.9380000000000002</v>
      </c>
      <c r="AG14">
        <f>2554/1000</f>
        <v>2.5539999999999998</v>
      </c>
      <c r="AH14" s="4"/>
      <c r="AI14" s="4"/>
      <c r="AJ14" s="4"/>
      <c r="AK14" s="4"/>
      <c r="AL14" s="4"/>
      <c r="AM14" s="4"/>
      <c r="AN14" s="4">
        <v>22.492999999999999</v>
      </c>
      <c r="AO14" s="4"/>
    </row>
    <row r="15" spans="1:41" x14ac:dyDescent="0.35">
      <c r="A15" t="s">
        <v>20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>
        <v>0.04</v>
      </c>
      <c r="O15">
        <v>7.0000000000000007E-2</v>
      </c>
      <c r="P15">
        <v>0.65</v>
      </c>
      <c r="Q15">
        <v>0.36</v>
      </c>
      <c r="R15">
        <v>3.16</v>
      </c>
      <c r="S15">
        <v>4.71</v>
      </c>
      <c r="T15">
        <v>1.87</v>
      </c>
      <c r="U15">
        <v>2.4300000000000002</v>
      </c>
      <c r="V15">
        <v>0.42</v>
      </c>
      <c r="W15">
        <v>0.38</v>
      </c>
      <c r="X15" s="4">
        <v>0.6988561335248098</v>
      </c>
      <c r="Y15" s="4">
        <v>0.78795947</v>
      </c>
      <c r="Z15" s="4">
        <v>0.91479263259645627</v>
      </c>
      <c r="AA15" s="4">
        <v>1.3033710900000002</v>
      </c>
      <c r="AB15" s="4">
        <v>1.0580000000000001</v>
      </c>
      <c r="AC15" s="4">
        <v>1.5109999999999999</v>
      </c>
      <c r="AD15" s="4">
        <f t="shared" si="5"/>
        <v>1.0580000000000001</v>
      </c>
      <c r="AE15" s="4">
        <f t="shared" si="5"/>
        <v>1.5109999999999999</v>
      </c>
      <c r="AF15">
        <f>218/1000</f>
        <v>0.218</v>
      </c>
      <c r="AG15">
        <f>351/1000</f>
        <v>0.35099999999999998</v>
      </c>
      <c r="AH15" s="4"/>
      <c r="AI15" s="4"/>
      <c r="AJ15" s="4"/>
      <c r="AK15" s="4"/>
      <c r="AL15" s="4"/>
      <c r="AM15" s="4"/>
      <c r="AN15" s="4">
        <v>0.73</v>
      </c>
      <c r="AO15" s="4"/>
    </row>
    <row r="16" spans="1:41" x14ac:dyDescent="0.35">
      <c r="A16" t="s">
        <v>21</v>
      </c>
      <c r="B16" t="s">
        <v>10</v>
      </c>
      <c r="C16" t="s">
        <v>10</v>
      </c>
      <c r="D16">
        <v>2.0499999999999998</v>
      </c>
      <c r="E16">
        <v>1.1399999999999999</v>
      </c>
      <c r="F16">
        <v>10.85</v>
      </c>
      <c r="G16">
        <v>2.4500000000000002</v>
      </c>
      <c r="H16">
        <v>3.22</v>
      </c>
      <c r="I16">
        <v>2.58</v>
      </c>
      <c r="J16">
        <v>3.38</v>
      </c>
      <c r="K16">
        <v>2.25</v>
      </c>
      <c r="L16">
        <v>2.83</v>
      </c>
      <c r="M16">
        <v>1.88</v>
      </c>
      <c r="N16">
        <v>4.8099999999999996</v>
      </c>
      <c r="O16">
        <v>1.68</v>
      </c>
      <c r="P16">
        <v>7.66</v>
      </c>
      <c r="Q16">
        <v>4.49</v>
      </c>
      <c r="R16">
        <v>3.76</v>
      </c>
      <c r="S16">
        <v>0.96</v>
      </c>
      <c r="T16">
        <v>1.85</v>
      </c>
      <c r="U16">
        <v>1.19</v>
      </c>
      <c r="V16">
        <v>0.56000000000000005</v>
      </c>
      <c r="W16">
        <v>0.25</v>
      </c>
      <c r="X16" s="4">
        <v>1.1344992198311259</v>
      </c>
      <c r="Y16" s="4">
        <v>0.46467546999999998</v>
      </c>
      <c r="Z16" s="4">
        <v>2.1112590730293594</v>
      </c>
      <c r="AA16" s="4">
        <v>1.0588995100000003</v>
      </c>
      <c r="AB16" s="4">
        <v>2.819</v>
      </c>
      <c r="AC16" s="4">
        <v>1.524</v>
      </c>
      <c r="AD16" s="4">
        <f t="shared" si="5"/>
        <v>2.819</v>
      </c>
      <c r="AE16" s="4">
        <f t="shared" si="5"/>
        <v>1.524</v>
      </c>
      <c r="AF16">
        <f>510/1000</f>
        <v>0.51</v>
      </c>
      <c r="AG16">
        <f>362/1000</f>
        <v>0.36199999999999999</v>
      </c>
      <c r="AH16" s="4"/>
      <c r="AI16" s="4"/>
      <c r="AJ16" s="4"/>
      <c r="AK16" s="4"/>
      <c r="AL16" s="4"/>
      <c r="AM16" s="4"/>
      <c r="AN16" s="4">
        <v>2.2789999999999999</v>
      </c>
      <c r="AO16" s="4"/>
    </row>
    <row r="18" spans="1:29" x14ac:dyDescent="0.35">
      <c r="A18" t="s">
        <v>22</v>
      </c>
      <c r="X18" s="4"/>
      <c r="AB18" s="4"/>
      <c r="AC18" s="4"/>
    </row>
    <row r="19" spans="1:29" x14ac:dyDescent="0.35">
      <c r="X19" s="4"/>
    </row>
    <row r="20" spans="1:29" x14ac:dyDescent="0.35">
      <c r="X20" s="4"/>
    </row>
    <row r="28" spans="1:29" x14ac:dyDescent="0.35">
      <c r="AA28" s="5"/>
    </row>
  </sheetData>
  <mergeCells count="10"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8:A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8" ma:contentTypeDescription="Crie um novo documento." ma:contentTypeScope="" ma:versionID="1cf334bab662ce7470a56e420ed4144f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d9602526ef03f02e0be9c267b86c96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28C94-E47E-4DA3-9163-DA8FE41E44B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df04f808-34aa-4ec7-b570-9235d45eff31"/>
    <ds:schemaRef ds:uri="http://schemas.openxmlformats.org/package/2006/metadata/core-properties"/>
    <ds:schemaRef ds:uri="78bc998a-26d0-41a5-a3ff-3844a0b5771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10E179-85A0-43FC-96FC-E6B4DE887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37D7B-B331-4991-9DEA-9B7A4177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orçament-Trimestral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Andrea Dunningham Baptista</cp:lastModifiedBy>
  <dcterms:created xsi:type="dcterms:W3CDTF">2024-02-02T20:42:04Z</dcterms:created>
  <dcterms:modified xsi:type="dcterms:W3CDTF">2024-04-22T20:42:36Z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